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60" yWindow="165" windowWidth="16950" windowHeight="9810" activeTab="0"/>
  </bookViews>
  <sheets>
    <sheet name="Fiche_Trésorier_CTD" sheetId="1" r:id="rId1"/>
    <sheet name="Infos Calculateur" sheetId="2" state="hidden" r:id="rId2"/>
  </sheets>
  <definedNames>
    <definedName name="SF1">IF(AND('Infos Calculateur'!$L$9&gt;300,'Infos Calculateur'!$L$9&lt;=350),250,IF(AND('Infos Calculateur'!$L$9&gt;350,'Infos Calculateur'!$L$9&lt;=400),280,"limité à 400"))</definedName>
    <definedName name="_xlnm.Print_Area" localSheetId="1">'Infos Calculateur'!$A$1:$S$23</definedName>
  </definedNames>
  <calcPr fullCalcOnLoad="1"/>
</workbook>
</file>

<file path=xl/sharedStrings.xml><?xml version="1.0" encoding="utf-8"?>
<sst xmlns="http://schemas.openxmlformats.org/spreadsheetml/2006/main" count="52" uniqueCount="44">
  <si>
    <t>Part Club:</t>
  </si>
  <si>
    <t>Part Commission:</t>
  </si>
  <si>
    <t>Nbre participants</t>
  </si>
  <si>
    <t>Montants</t>
  </si>
  <si>
    <t>Contrôle:</t>
  </si>
  <si>
    <t xml:space="preserve"> </t>
  </si>
  <si>
    <t>+</t>
  </si>
  <si>
    <t>=</t>
  </si>
  <si>
    <t>Tarifs 2013</t>
  </si>
  <si>
    <t>Nombre de participants</t>
  </si>
  <si>
    <t>A masquer</t>
  </si>
  <si>
    <t>Aide CTD</t>
  </si>
  <si>
    <t>*</t>
  </si>
  <si>
    <t>Report *</t>
  </si>
  <si>
    <t>A C T</t>
  </si>
  <si>
    <t>Sans prise en compte de l'A C T</t>
  </si>
  <si>
    <r>
      <t>MONTANT A REGLER AVEC PRISE EN COMPTE DE L'</t>
    </r>
    <r>
      <rPr>
        <b/>
        <sz val="14"/>
        <color indexed="9"/>
        <rFont val="Calibri"/>
        <family val="2"/>
      </rPr>
      <t>ACT</t>
    </r>
  </si>
  <si>
    <t>(Club / Commission Départementale et ACT)</t>
  </si>
  <si>
    <t>Un tableau qui vous permet de calculer rapidement la répartition des engagements</t>
  </si>
  <si>
    <r>
      <t xml:space="preserve">Aide apportée par la CTD
</t>
    </r>
    <r>
      <rPr>
        <sz val="8"/>
        <color indexed="8"/>
        <rFont val="Calibri"/>
        <family val="2"/>
      </rPr>
      <t>(A partir de 10 €)</t>
    </r>
  </si>
  <si>
    <t>x</t>
  </si>
  <si>
    <t>(sans prise en compte de l'ACT)</t>
  </si>
  <si>
    <t xml:space="preserve">Aide apportée par la Commission Technique: </t>
  </si>
  <si>
    <t>(avec prise en compte de l'ACT)</t>
  </si>
  <si>
    <t>Signature de l'organisateur</t>
  </si>
  <si>
    <r>
      <rPr>
        <sz val="16"/>
        <color indexed="56"/>
        <rFont val="Calibri"/>
        <family val="2"/>
      </rPr>
      <t>*</t>
    </r>
    <r>
      <rPr>
        <sz val="16"/>
        <color indexed="8"/>
        <rFont val="Calibri"/>
        <family val="2"/>
      </rPr>
      <t xml:space="preserve"> Date de l'épreuve:</t>
    </r>
  </si>
  <si>
    <r>
      <rPr>
        <sz val="16"/>
        <color indexed="56"/>
        <rFont val="Calibri"/>
        <family val="2"/>
      </rPr>
      <t>*</t>
    </r>
    <r>
      <rPr>
        <sz val="16"/>
        <color indexed="8"/>
        <rFont val="Calibri"/>
        <family val="2"/>
      </rPr>
      <t xml:space="preserve"> Lieux de l'épreuve:</t>
    </r>
  </si>
  <si>
    <r>
      <rPr>
        <sz val="16"/>
        <color indexed="56"/>
        <rFont val="Calibri"/>
        <family val="2"/>
      </rPr>
      <t>*</t>
    </r>
    <r>
      <rPr>
        <sz val="16"/>
        <color indexed="8"/>
        <rFont val="Calibri"/>
        <family val="2"/>
      </rPr>
      <t xml:space="preserve"> Club organisateur:</t>
    </r>
  </si>
  <si>
    <r>
      <t xml:space="preserve">Recette Club
</t>
    </r>
    <r>
      <rPr>
        <sz val="8"/>
        <color indexed="8"/>
        <rFont val="Calibri"/>
        <family val="2"/>
      </rPr>
      <t>après majoration de l'engagement d'1 € en 2012</t>
    </r>
  </si>
  <si>
    <t>Nombre total de partants:</t>
  </si>
  <si>
    <t>Calcul pour les clubs couverts par une assurance ACT (UFOLEP)</t>
  </si>
  <si>
    <t>* Compléter les informations concernant votre épreuve:</t>
  </si>
  <si>
    <r>
      <rPr>
        <i/>
        <u val="single"/>
        <sz val="11"/>
        <color indexed="8"/>
        <rFont val="Calibri"/>
        <family val="2"/>
      </rPr>
      <t>Le calcul est automatique.</t>
    </r>
  </si>
  <si>
    <t>Part Commission Technique du Cher:</t>
  </si>
  <si>
    <r>
      <t xml:space="preserve">Compléter uniquement la cellule rouge ci-dessous </t>
    </r>
    <r>
      <rPr>
        <b/>
        <i/>
        <sz val="9"/>
        <color indexed="60"/>
        <rFont val="Calibri"/>
        <family val="2"/>
      </rPr>
      <t>(les calculs sont automatiques)</t>
    </r>
  </si>
  <si>
    <t>(Pas de redevance si inférieur à 5 €)</t>
  </si>
  <si>
    <t>Règlement par chèque</t>
  </si>
  <si>
    <t>Règlement par virement bancaire</t>
  </si>
  <si>
    <t>Cochez la case utile</t>
  </si>
  <si>
    <t>FICHE DE REVERSION D'ENGAGEMENTS ROUTE</t>
  </si>
  <si>
    <t>CALCULATEUR SPECIFIQUE ROUTE</t>
  </si>
  <si>
    <t>(6,00 € - 1,40€)</t>
  </si>
  <si>
    <r>
      <t xml:space="preserve">DOCUMENT </t>
    </r>
    <r>
      <rPr>
        <b/>
        <sz val="16"/>
        <color indexed="10"/>
        <rFont val="Calibri"/>
        <family val="2"/>
      </rPr>
      <t>À IMPRIMER
OU ENVOYER PAR MAIL</t>
    </r>
  </si>
  <si>
    <r>
      <t xml:space="preserve">Imprimez cette fiche a faire parvenir au trésorier de la CTD du Cher dans les 5 jours qui suivent la manifestation.
Si le club est redevable, veuillez y joindre le chèque correspondant.
</t>
    </r>
    <r>
      <rPr>
        <b/>
        <sz val="11"/>
        <color indexed="8"/>
        <rFont val="Calibri"/>
        <family val="2"/>
      </rPr>
      <t>Ou</t>
    </r>
    <r>
      <rPr>
        <sz val="11"/>
        <color theme="1"/>
        <rFont val="Calibri"/>
        <family val="2"/>
      </rPr>
      <t xml:space="preserve"> effectuer un virement bancaire directement sur le compte de la CTD;
</t>
    </r>
    <r>
      <rPr>
        <b/>
        <sz val="11"/>
        <color indexed="8"/>
        <rFont val="Calibri"/>
        <family val="2"/>
      </rPr>
      <t>Numéro IBAN:</t>
    </r>
    <r>
      <rPr>
        <sz val="11"/>
        <color theme="1"/>
        <rFont val="Calibri"/>
        <family val="2"/>
      </rPr>
      <t xml:space="preserve"> FR76 1480 6180 0072 0216 6118 048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</si>
</sst>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\ &quot;€&quot;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9"/>
      <name val="Calibri"/>
      <family val="2"/>
    </font>
    <font>
      <sz val="10"/>
      <color indexed="8"/>
      <name val="Calibri"/>
      <family val="2"/>
    </font>
    <font>
      <sz val="16"/>
      <color indexed="8"/>
      <name val="Calibri"/>
      <family val="2"/>
    </font>
    <font>
      <i/>
      <sz val="11"/>
      <color indexed="56"/>
      <name val="Calibri"/>
      <family val="2"/>
    </font>
    <font>
      <sz val="16"/>
      <color indexed="56"/>
      <name val="Calibri"/>
      <family val="2"/>
    </font>
    <font>
      <b/>
      <i/>
      <sz val="9"/>
      <color indexed="60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22"/>
      <color indexed="60"/>
      <name val="Calibri"/>
      <family val="2"/>
    </font>
    <font>
      <i/>
      <sz val="11"/>
      <color indexed="8"/>
      <name val="Calibri"/>
      <family val="2"/>
    </font>
    <font>
      <b/>
      <i/>
      <sz val="24"/>
      <color indexed="6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60"/>
      <name val="Calibri"/>
      <family val="2"/>
    </font>
    <font>
      <b/>
      <sz val="10"/>
      <color indexed="60"/>
      <name val="Calibri"/>
      <family val="2"/>
    </font>
    <font>
      <b/>
      <sz val="18"/>
      <color indexed="10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sz val="12"/>
      <color indexed="56"/>
      <name val="Calibri"/>
      <family val="2"/>
    </font>
    <font>
      <i/>
      <sz val="9"/>
      <color indexed="8"/>
      <name val="Calibri"/>
      <family val="2"/>
    </font>
    <font>
      <b/>
      <i/>
      <sz val="18"/>
      <color indexed="8"/>
      <name val="Calibri"/>
      <family val="2"/>
    </font>
    <font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6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11"/>
      <color theme="9" tint="-0.4999699890613556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0"/>
      <name val="Calibri"/>
      <family val="2"/>
    </font>
    <font>
      <b/>
      <i/>
      <sz val="22"/>
      <color theme="5" tint="-0.24997000396251678"/>
      <name val="Calibri"/>
      <family val="2"/>
    </font>
    <font>
      <i/>
      <sz val="11"/>
      <color theme="1"/>
      <name val="Calibri"/>
      <family val="2"/>
    </font>
    <font>
      <b/>
      <i/>
      <sz val="24"/>
      <color theme="5" tint="-0.24997000396251678"/>
      <name val="Calibri"/>
      <family val="2"/>
    </font>
    <font>
      <b/>
      <sz val="11"/>
      <color rgb="FFFF0000"/>
      <name val="Calibri"/>
      <family val="2"/>
    </font>
    <font>
      <b/>
      <i/>
      <sz val="11"/>
      <color rgb="FFC00000"/>
      <name val="Calibri"/>
      <family val="2"/>
    </font>
    <font>
      <b/>
      <sz val="11"/>
      <color rgb="FF974807"/>
      <name val="Calibri"/>
      <family val="2"/>
    </font>
    <font>
      <b/>
      <sz val="10"/>
      <color theme="9" tint="-0.4999699890613556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3"/>
      <name val="Calibri"/>
      <family val="2"/>
    </font>
    <font>
      <i/>
      <sz val="9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rgb="FFFF0000"/>
      <name val="Calibri"/>
      <family val="2"/>
    </font>
    <font>
      <b/>
      <i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2" tint="-0.749949991703033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24997000396251678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05">
    <xf numFmtId="0" fontId="0" fillId="0" borderId="0" xfId="0" applyFont="1" applyAlignment="1">
      <alignment/>
    </xf>
    <xf numFmtId="0" fontId="0" fillId="4" borderId="0" xfId="0" applyFill="1" applyAlignment="1" applyProtection="1">
      <alignment/>
      <protection hidden="1"/>
    </xf>
    <xf numFmtId="0" fontId="0" fillId="4" borderId="0" xfId="0" applyFill="1" applyAlignment="1" applyProtection="1">
      <alignment horizontal="center"/>
      <protection hidden="1"/>
    </xf>
    <xf numFmtId="0" fontId="0" fillId="6" borderId="10" xfId="0" applyFill="1" applyBorder="1" applyAlignment="1" applyProtection="1">
      <alignment/>
      <protection hidden="1"/>
    </xf>
    <xf numFmtId="0" fontId="63" fillId="6" borderId="11" xfId="0" applyFont="1" applyFill="1" applyBorder="1" applyAlignment="1" applyProtection="1">
      <alignment horizontal="center" vertical="center" wrapText="1"/>
      <protection hidden="1"/>
    </xf>
    <xf numFmtId="0" fontId="64" fillId="6" borderId="12" xfId="0" applyFont="1" applyFill="1" applyBorder="1" applyAlignment="1" applyProtection="1">
      <alignment horizontal="right"/>
      <protection hidden="1"/>
    </xf>
    <xf numFmtId="164" fontId="0" fillId="6" borderId="13" xfId="0" applyNumberFormat="1" applyFill="1" applyBorder="1" applyAlignment="1" applyProtection="1">
      <alignment/>
      <protection hidden="1"/>
    </xf>
    <xf numFmtId="164" fontId="0" fillId="6" borderId="0" xfId="0" applyNumberForma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164" fontId="0" fillId="6" borderId="14" xfId="0" applyNumberFormat="1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 horizontal="right"/>
      <protection hidden="1"/>
    </xf>
    <xf numFmtId="0" fontId="0" fillId="6" borderId="15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 horizontal="center"/>
      <protection hidden="1"/>
    </xf>
    <xf numFmtId="0" fontId="65" fillId="6" borderId="12" xfId="0" applyFont="1" applyFill="1" applyBorder="1" applyAlignment="1" applyProtection="1">
      <alignment horizontal="right"/>
      <protection hidden="1"/>
    </xf>
    <xf numFmtId="164" fontId="0" fillId="6" borderId="16" xfId="0" applyNumberFormat="1" applyFill="1" applyBorder="1" applyAlignment="1" applyProtection="1">
      <alignment horizontal="center"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6" borderId="19" xfId="0" applyFill="1" applyBorder="1" applyAlignment="1" applyProtection="1">
      <alignment/>
      <protection hidden="1"/>
    </xf>
    <xf numFmtId="0" fontId="0" fillId="6" borderId="20" xfId="0" applyFill="1" applyBorder="1" applyAlignment="1" applyProtection="1">
      <alignment/>
      <protection hidden="1"/>
    </xf>
    <xf numFmtId="0" fontId="0" fillId="6" borderId="21" xfId="0" applyFill="1" applyBorder="1" applyAlignment="1" applyProtection="1">
      <alignment horizontal="center"/>
      <protection hidden="1"/>
    </xf>
    <xf numFmtId="0" fontId="0" fillId="6" borderId="16" xfId="0" applyFill="1" applyBorder="1" applyAlignment="1" applyProtection="1">
      <alignment/>
      <protection hidden="1"/>
    </xf>
    <xf numFmtId="0" fontId="66" fillId="6" borderId="0" xfId="0" applyFont="1" applyFill="1" applyBorder="1" applyAlignment="1" applyProtection="1">
      <alignment horizontal="right"/>
      <protection hidden="1"/>
    </xf>
    <xf numFmtId="0" fontId="0" fillId="6" borderId="0" xfId="0" applyFill="1" applyBorder="1" applyAlignment="1" applyProtection="1">
      <alignment horizontal="left"/>
      <protection hidden="1"/>
    </xf>
    <xf numFmtId="0" fontId="61" fillId="6" borderId="12" xfId="0" applyFont="1" applyFill="1" applyBorder="1" applyAlignment="1" applyProtection="1">
      <alignment horizontal="right"/>
      <protection hidden="1"/>
    </xf>
    <xf numFmtId="164" fontId="0" fillId="6" borderId="0" xfId="0" applyNumberFormat="1" applyFill="1" applyBorder="1" applyAlignment="1" applyProtection="1">
      <alignment horizontal="center"/>
      <protection hidden="1"/>
    </xf>
    <xf numFmtId="164" fontId="0" fillId="6" borderId="0" xfId="0" applyNumberFormat="1" applyFill="1" applyBorder="1" applyAlignment="1" applyProtection="1" quotePrefix="1">
      <alignment horizontal="center"/>
      <protection hidden="1"/>
    </xf>
    <xf numFmtId="164" fontId="61" fillId="6" borderId="0" xfId="0" applyNumberFormat="1" applyFont="1" applyFill="1" applyBorder="1" applyAlignment="1" applyProtection="1">
      <alignment/>
      <protection hidden="1"/>
    </xf>
    <xf numFmtId="0" fontId="61" fillId="6" borderId="16" xfId="0" applyFont="1" applyFill="1" applyBorder="1" applyAlignment="1" applyProtection="1">
      <alignment/>
      <protection hidden="1"/>
    </xf>
    <xf numFmtId="0" fontId="61" fillId="6" borderId="22" xfId="0" applyFont="1" applyFill="1" applyBorder="1" applyAlignment="1" applyProtection="1">
      <alignment/>
      <protection hidden="1"/>
    </xf>
    <xf numFmtId="164" fontId="61" fillId="6" borderId="19" xfId="0" applyNumberFormat="1" applyFont="1" applyFill="1" applyBorder="1" applyAlignment="1" applyProtection="1">
      <alignment/>
      <protection hidden="1"/>
    </xf>
    <xf numFmtId="0" fontId="0" fillId="6" borderId="21" xfId="0" applyFill="1" applyBorder="1" applyAlignment="1" applyProtection="1">
      <alignment/>
      <protection hidden="1"/>
    </xf>
    <xf numFmtId="0" fontId="67" fillId="4" borderId="0" xfId="0" applyFont="1" applyFill="1" applyAlignment="1" applyProtection="1">
      <alignment horizontal="center"/>
      <protection hidden="1"/>
    </xf>
    <xf numFmtId="0" fontId="0" fillId="6" borderId="23" xfId="0" applyFill="1" applyBorder="1" applyAlignment="1" applyProtection="1">
      <alignment horizontal="center" vertical="center" wrapText="1"/>
      <protection hidden="1"/>
    </xf>
    <xf numFmtId="0" fontId="61" fillId="6" borderId="24" xfId="0" applyFont="1" applyFill="1" applyBorder="1" applyAlignment="1" applyProtection="1">
      <alignment horizontal="center" vertical="center"/>
      <protection hidden="1"/>
    </xf>
    <xf numFmtId="0" fontId="0" fillId="6" borderId="24" xfId="0" applyFill="1" applyBorder="1" applyAlignment="1">
      <alignment horizontal="center" vertical="center" wrapText="1"/>
    </xf>
    <xf numFmtId="0" fontId="0" fillId="6" borderId="25" xfId="0" applyFill="1" applyBorder="1" applyAlignment="1" applyProtection="1">
      <alignment horizontal="center" vertical="center" wrapText="1"/>
      <protection hidden="1"/>
    </xf>
    <xf numFmtId="0" fontId="0" fillId="6" borderId="26" xfId="0" applyFill="1" applyBorder="1" applyAlignment="1" applyProtection="1">
      <alignment horizontal="center"/>
      <protection hidden="1"/>
    </xf>
    <xf numFmtId="0" fontId="0" fillId="6" borderId="27" xfId="0" applyFill="1" applyBorder="1" applyAlignment="1" applyProtection="1">
      <alignment horizontal="center" vertical="center" wrapText="1"/>
      <protection hidden="1"/>
    </xf>
    <xf numFmtId="165" fontId="0" fillId="6" borderId="28" xfId="0" applyNumberFormat="1" applyFill="1" applyBorder="1" applyAlignment="1" applyProtection="1">
      <alignment horizontal="center"/>
      <protection hidden="1"/>
    </xf>
    <xf numFmtId="164" fontId="61" fillId="6" borderId="0" xfId="0" applyNumberFormat="1" applyFont="1" applyFill="1" applyBorder="1" applyAlignment="1" applyProtection="1">
      <alignment horizontal="center" vertical="top"/>
      <protection hidden="1"/>
    </xf>
    <xf numFmtId="164" fontId="0" fillId="4" borderId="0" xfId="0" applyNumberFormat="1" applyFill="1" applyAlignment="1" applyProtection="1">
      <alignment horizontal="center"/>
      <protection hidden="1"/>
    </xf>
    <xf numFmtId="0" fontId="47" fillId="33" borderId="29" xfId="0" applyFont="1" applyFill="1" applyBorder="1" applyAlignment="1" applyProtection="1">
      <alignment/>
      <protection hidden="1"/>
    </xf>
    <xf numFmtId="0" fontId="47" fillId="33" borderId="30" xfId="0" applyFont="1" applyFill="1" applyBorder="1" applyAlignment="1" applyProtection="1">
      <alignment/>
      <protection hidden="1"/>
    </xf>
    <xf numFmtId="0" fontId="47" fillId="33" borderId="31" xfId="0" applyFont="1" applyFill="1" applyBorder="1" applyAlignment="1" applyProtection="1">
      <alignment/>
      <protection hidden="1"/>
    </xf>
    <xf numFmtId="0" fontId="47" fillId="33" borderId="12" xfId="0" applyFont="1" applyFill="1" applyBorder="1" applyAlignment="1" applyProtection="1">
      <alignment/>
      <protection hidden="1"/>
    </xf>
    <xf numFmtId="0" fontId="47" fillId="33" borderId="0" xfId="0" applyFont="1" applyFill="1" applyBorder="1" applyAlignment="1" applyProtection="1">
      <alignment/>
      <protection hidden="1"/>
    </xf>
    <xf numFmtId="0" fontId="47" fillId="33" borderId="16" xfId="0" applyFont="1" applyFill="1" applyBorder="1" applyAlignment="1" applyProtection="1">
      <alignment/>
      <protection hidden="1"/>
    </xf>
    <xf numFmtId="164" fontId="47" fillId="33" borderId="0" xfId="0" applyNumberFormat="1" applyFont="1" applyFill="1" applyBorder="1" applyAlignment="1" applyProtection="1">
      <alignment/>
      <protection hidden="1"/>
    </xf>
    <xf numFmtId="164" fontId="68" fillId="33" borderId="0" xfId="0" applyNumberFormat="1" applyFont="1" applyFill="1" applyBorder="1" applyAlignment="1" applyProtection="1">
      <alignment horizontal="center"/>
      <protection hidden="1"/>
    </xf>
    <xf numFmtId="0" fontId="47" fillId="33" borderId="22" xfId="0" applyFont="1" applyFill="1" applyBorder="1" applyAlignment="1" applyProtection="1">
      <alignment/>
      <protection hidden="1"/>
    </xf>
    <xf numFmtId="0" fontId="47" fillId="33" borderId="19" xfId="0" applyFont="1" applyFill="1" applyBorder="1" applyAlignment="1" applyProtection="1">
      <alignment/>
      <protection hidden="1"/>
    </xf>
    <xf numFmtId="0" fontId="47" fillId="33" borderId="21" xfId="0" applyFont="1" applyFill="1" applyBorder="1" applyAlignment="1" applyProtection="1">
      <alignment/>
      <protection hidden="1"/>
    </xf>
    <xf numFmtId="0" fontId="47" fillId="34" borderId="32" xfId="0" applyFont="1" applyFill="1" applyBorder="1" applyAlignment="1" applyProtection="1">
      <alignment horizontal="center"/>
      <protection hidden="1"/>
    </xf>
    <xf numFmtId="164" fontId="47" fillId="34" borderId="32" xfId="0" applyNumberFormat="1" applyFont="1" applyFill="1" applyBorder="1" applyAlignment="1" applyProtection="1">
      <alignment horizontal="center"/>
      <protection hidden="1"/>
    </xf>
    <xf numFmtId="164" fontId="47" fillId="34" borderId="32" xfId="0" applyNumberFormat="1" applyFont="1" applyFill="1" applyBorder="1" applyAlignment="1" applyProtection="1">
      <alignment/>
      <protection hidden="1"/>
    </xf>
    <xf numFmtId="0" fontId="67" fillId="4" borderId="0" xfId="0" applyFont="1" applyFill="1" applyAlignment="1" applyProtection="1">
      <alignment horizontal="left"/>
      <protection hidden="1"/>
    </xf>
    <xf numFmtId="0" fontId="0" fillId="6" borderId="13" xfId="0" applyFill="1" applyBorder="1" applyAlignment="1" applyProtection="1">
      <alignment horizontal="center"/>
      <protection hidden="1"/>
    </xf>
    <xf numFmtId="0" fontId="0" fillId="6" borderId="33" xfId="0" applyFill="1" applyBorder="1" applyAlignment="1" applyProtection="1">
      <alignment horizontal="center"/>
      <protection hidden="1"/>
    </xf>
    <xf numFmtId="0" fontId="69" fillId="4" borderId="0" xfId="0" applyFont="1" applyFill="1" applyAlignment="1" applyProtection="1">
      <alignment horizontal="center"/>
      <protection hidden="1"/>
    </xf>
    <xf numFmtId="0" fontId="0" fillId="4" borderId="0" xfId="0" applyFill="1" applyBorder="1" applyAlignment="1" applyProtection="1">
      <alignment horizontal="center" vertical="center" wrapText="1"/>
      <protection hidden="1"/>
    </xf>
    <xf numFmtId="0" fontId="0" fillId="4" borderId="0" xfId="0" applyFill="1" applyBorder="1" applyAlignment="1" applyProtection="1">
      <alignment/>
      <protection hidden="1"/>
    </xf>
    <xf numFmtId="0" fontId="70" fillId="4" borderId="0" xfId="0" applyFont="1" applyFill="1" applyBorder="1" applyAlignment="1" applyProtection="1">
      <alignment horizontal="left"/>
      <protection hidden="1"/>
    </xf>
    <xf numFmtId="0" fontId="61" fillId="4" borderId="0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 applyProtection="1">
      <alignment/>
      <protection hidden="1"/>
    </xf>
    <xf numFmtId="0" fontId="70" fillId="35" borderId="0" xfId="0" applyFont="1" applyFill="1" applyBorder="1" applyAlignment="1" applyProtection="1">
      <alignment horizontal="left"/>
      <protection hidden="1"/>
    </xf>
    <xf numFmtId="0" fontId="61" fillId="35" borderId="0" xfId="0" applyFont="1" applyFill="1" applyBorder="1" applyAlignment="1" applyProtection="1">
      <alignment/>
      <protection hidden="1"/>
    </xf>
    <xf numFmtId="0" fontId="71" fillId="4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/>
      <protection hidden="1"/>
    </xf>
    <xf numFmtId="164" fontId="61" fillId="6" borderId="34" xfId="0" applyNumberFormat="1" applyFont="1" applyFill="1" applyBorder="1" applyAlignment="1" applyProtection="1" quotePrefix="1">
      <alignment horizontal="center" vertical="center"/>
      <protection hidden="1"/>
    </xf>
    <xf numFmtId="0" fontId="0" fillId="4" borderId="0" xfId="0" applyFill="1" applyAlignment="1" applyProtection="1" quotePrefix="1">
      <alignment/>
      <protection hidden="1"/>
    </xf>
    <xf numFmtId="164" fontId="66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72" fillId="0" borderId="0" xfId="0" applyFont="1" applyBorder="1" applyAlignment="1">
      <alignment horizontal="right"/>
    </xf>
    <xf numFmtId="164" fontId="6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73" fillId="4" borderId="0" xfId="0" applyFont="1" applyFill="1" applyAlignment="1" applyProtection="1">
      <alignment/>
      <protection hidden="1"/>
    </xf>
    <xf numFmtId="164" fontId="61" fillId="6" borderId="35" xfId="0" applyNumberFormat="1" applyFont="1" applyFill="1" applyBorder="1" applyAlignment="1">
      <alignment horizontal="center"/>
    </xf>
    <xf numFmtId="164" fontId="0" fillId="6" borderId="35" xfId="0" applyNumberFormat="1" applyFill="1" applyBorder="1" applyAlignment="1" applyProtection="1">
      <alignment horizontal="center"/>
      <protection hidden="1"/>
    </xf>
    <xf numFmtId="7" fontId="47" fillId="34" borderId="32" xfId="0" applyNumberFormat="1" applyFont="1" applyFill="1" applyBorder="1" applyAlignment="1" applyProtection="1">
      <alignment horizontal="center"/>
      <protection hidden="1"/>
    </xf>
    <xf numFmtId="164" fontId="0" fillId="6" borderId="36" xfId="0" applyNumberFormat="1" applyFill="1" applyBorder="1" applyAlignment="1" applyProtection="1">
      <alignment horizontal="center"/>
      <protection hidden="1"/>
    </xf>
    <xf numFmtId="0" fontId="74" fillId="6" borderId="12" xfId="0" applyFont="1" applyFill="1" applyBorder="1" applyAlignment="1" applyProtection="1">
      <alignment horizontal="right"/>
      <protection hidden="1"/>
    </xf>
    <xf numFmtId="0" fontId="75" fillId="6" borderId="12" xfId="0" applyFont="1" applyFill="1" applyBorder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76" fillId="0" borderId="0" xfId="0" applyFont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0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center"/>
    </xf>
    <xf numFmtId="164" fontId="65" fillId="0" borderId="0" xfId="0" applyNumberFormat="1" applyFont="1" applyBorder="1" applyAlignment="1">
      <alignment horizontal="left"/>
    </xf>
    <xf numFmtId="164" fontId="77" fillId="0" borderId="0" xfId="0" applyNumberFormat="1" applyFont="1" applyBorder="1" applyAlignment="1">
      <alignment horizontal="left"/>
    </xf>
    <xf numFmtId="0" fontId="0" fillId="0" borderId="0" xfId="0" applyBorder="1" applyAlignment="1" applyProtection="1">
      <alignment/>
      <protection locked="0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38" fillId="6" borderId="15" xfId="0" applyFont="1" applyFill="1" applyBorder="1" applyAlignment="1" applyProtection="1">
      <alignment horizontal="center"/>
      <protection hidden="1"/>
    </xf>
    <xf numFmtId="0" fontId="38" fillId="6" borderId="43" xfId="0" applyFont="1" applyFill="1" applyBorder="1" applyAlignment="1" applyProtection="1">
      <alignment horizontal="center"/>
      <protection hidden="1"/>
    </xf>
    <xf numFmtId="0" fontId="47" fillId="36" borderId="44" xfId="0" applyFont="1" applyFill="1" applyBorder="1" applyAlignment="1" applyProtection="1">
      <alignment horizontal="center"/>
      <protection locked="0"/>
    </xf>
    <xf numFmtId="0" fontId="73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37" borderId="1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39" xfId="0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 horizontal="right"/>
    </xf>
    <xf numFmtId="0" fontId="60" fillId="37" borderId="0" xfId="0" applyFont="1" applyFill="1" applyBorder="1" applyAlignment="1">
      <alignment horizontal="right"/>
    </xf>
    <xf numFmtId="164" fontId="78" fillId="37" borderId="0" xfId="0" applyNumberFormat="1" applyFont="1" applyFill="1" applyBorder="1" applyAlignment="1">
      <alignment horizontal="center"/>
    </xf>
    <xf numFmtId="0" fontId="65" fillId="37" borderId="39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37" borderId="45" xfId="0" applyFill="1" applyBorder="1" applyAlignment="1">
      <alignment/>
    </xf>
    <xf numFmtId="0" fontId="0" fillId="37" borderId="46" xfId="0" applyFill="1" applyBorder="1" applyAlignment="1">
      <alignment/>
    </xf>
    <xf numFmtId="0" fontId="0" fillId="37" borderId="46" xfId="0" applyFill="1" applyBorder="1" applyAlignment="1">
      <alignment horizontal="center"/>
    </xf>
    <xf numFmtId="0" fontId="0" fillId="37" borderId="47" xfId="0" applyFill="1" applyBorder="1" applyAlignment="1">
      <alignment/>
    </xf>
    <xf numFmtId="0" fontId="67" fillId="0" borderId="0" xfId="0" applyFont="1" applyBorder="1" applyAlignment="1">
      <alignment/>
    </xf>
    <xf numFmtId="0" fontId="47" fillId="33" borderId="19" xfId="0" applyFont="1" applyFill="1" applyBorder="1" applyAlignment="1" applyProtection="1">
      <alignment horizontal="right"/>
      <protection hidden="1"/>
    </xf>
    <xf numFmtId="44" fontId="47" fillId="33" borderId="19" xfId="0" applyNumberFormat="1" applyFont="1" applyFill="1" applyBorder="1" applyAlignment="1" applyProtection="1">
      <alignment horizontal="center"/>
      <protection hidden="1"/>
    </xf>
    <xf numFmtId="164" fontId="47" fillId="33" borderId="19" xfId="0" applyNumberFormat="1" applyFont="1" applyFill="1" applyBorder="1" applyAlignment="1" applyProtection="1">
      <alignment horizontal="left"/>
      <protection hidden="1"/>
    </xf>
    <xf numFmtId="164" fontId="47" fillId="33" borderId="19" xfId="0" applyNumberFormat="1" applyFont="1" applyFill="1" applyBorder="1" applyAlignment="1" applyProtection="1">
      <alignment horizontal="right"/>
      <protection hidden="1"/>
    </xf>
    <xf numFmtId="0" fontId="47" fillId="38" borderId="0" xfId="0" applyFont="1" applyFill="1" applyBorder="1" applyAlignment="1" applyProtection="1">
      <alignment horizontal="center"/>
      <protection hidden="1"/>
    </xf>
    <xf numFmtId="7" fontId="47" fillId="38" borderId="0" xfId="0" applyNumberFormat="1" applyFont="1" applyFill="1" applyBorder="1" applyAlignment="1" applyProtection="1">
      <alignment horizontal="center"/>
      <protection hidden="1"/>
    </xf>
    <xf numFmtId="0" fontId="79" fillId="37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left"/>
    </xf>
    <xf numFmtId="0" fontId="0" fillId="0" borderId="44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vertical="center" wrapText="1"/>
    </xf>
    <xf numFmtId="14" fontId="80" fillId="0" borderId="41" xfId="0" applyNumberFormat="1" applyFont="1" applyFill="1" applyBorder="1" applyAlignment="1" applyProtection="1">
      <alignment horizontal="center"/>
      <protection locked="0"/>
    </xf>
    <xf numFmtId="0" fontId="80" fillId="0" borderId="41" xfId="0" applyFont="1" applyFill="1" applyBorder="1" applyAlignment="1" applyProtection="1">
      <alignment horizontal="center"/>
      <protection locked="0"/>
    </xf>
    <xf numFmtId="0" fontId="80" fillId="0" borderId="48" xfId="0" applyFont="1" applyBorder="1" applyAlignment="1" applyProtection="1">
      <alignment horizontal="center"/>
      <protection locked="0"/>
    </xf>
    <xf numFmtId="0" fontId="80" fillId="0" borderId="41" xfId="0" applyFont="1" applyBorder="1" applyAlignment="1" applyProtection="1">
      <alignment horizontal="center"/>
      <protection locked="0"/>
    </xf>
    <xf numFmtId="0" fontId="81" fillId="0" borderId="0" xfId="0" applyFont="1" applyBorder="1" applyAlignment="1">
      <alignment horizontal="center"/>
    </xf>
    <xf numFmtId="0" fontId="82" fillId="0" borderId="13" xfId="0" applyFont="1" applyBorder="1" applyAlignment="1">
      <alignment horizontal="right"/>
    </xf>
    <xf numFmtId="0" fontId="82" fillId="0" borderId="0" xfId="0" applyFont="1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65" fillId="37" borderId="0" xfId="0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 wrapText="1"/>
    </xf>
    <xf numFmtId="0" fontId="70" fillId="0" borderId="12" xfId="0" applyFont="1" applyBorder="1" applyAlignment="1">
      <alignment horizontal="left"/>
    </xf>
    <xf numFmtId="0" fontId="70" fillId="0" borderId="0" xfId="0" applyFont="1" applyBorder="1" applyAlignment="1">
      <alignment horizontal="left"/>
    </xf>
    <xf numFmtId="0" fontId="70" fillId="0" borderId="12" xfId="0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0" xfId="0" applyFont="1" applyBorder="1" applyAlignment="1">
      <alignment horizontal="center" vertical="center"/>
    </xf>
    <xf numFmtId="0" fontId="67" fillId="0" borderId="39" xfId="0" applyFont="1" applyBorder="1" applyAlignment="1">
      <alignment horizontal="center" vertical="center"/>
    </xf>
    <xf numFmtId="7" fontId="61" fillId="37" borderId="0" xfId="0" applyNumberFormat="1" applyFont="1" applyFill="1" applyBorder="1" applyAlignment="1">
      <alignment horizontal="center"/>
    </xf>
    <xf numFmtId="0" fontId="84" fillId="0" borderId="13" xfId="0" applyFont="1" applyBorder="1" applyAlignment="1">
      <alignment horizontal="center" wrapText="1"/>
    </xf>
    <xf numFmtId="0" fontId="84" fillId="0" borderId="0" xfId="0" applyFont="1" applyBorder="1" applyAlignment="1">
      <alignment horizontal="center"/>
    </xf>
    <xf numFmtId="0" fontId="84" fillId="0" borderId="39" xfId="0" applyFont="1" applyBorder="1" applyAlignment="1">
      <alignment horizontal="center"/>
    </xf>
    <xf numFmtId="0" fontId="61" fillId="37" borderId="13" xfId="0" applyFont="1" applyFill="1" applyBorder="1" applyAlignment="1">
      <alignment horizontal="center"/>
    </xf>
    <xf numFmtId="0" fontId="61" fillId="37" borderId="0" xfId="0" applyFont="1" applyFill="1" applyBorder="1" applyAlignment="1">
      <alignment horizontal="center"/>
    </xf>
    <xf numFmtId="0" fontId="61" fillId="37" borderId="39" xfId="0" applyFont="1" applyFill="1" applyBorder="1" applyAlignment="1">
      <alignment horizontal="center"/>
    </xf>
    <xf numFmtId="7" fontId="0" fillId="37" borderId="0" xfId="0" applyNumberFormat="1" applyFill="1" applyBorder="1" applyAlignment="1">
      <alignment horizontal="left"/>
    </xf>
    <xf numFmtId="0" fontId="85" fillId="33" borderId="0" xfId="0" applyFont="1" applyFill="1" applyBorder="1" applyAlignment="1" applyProtection="1">
      <alignment horizontal="right"/>
      <protection hidden="1"/>
    </xf>
    <xf numFmtId="0" fontId="5" fillId="4" borderId="0" xfId="0" applyFont="1" applyFill="1" applyBorder="1" applyAlignment="1" applyProtection="1">
      <alignment horizontal="left" vertical="top" wrapText="1"/>
      <protection hidden="1"/>
    </xf>
    <xf numFmtId="0" fontId="65" fillId="4" borderId="0" xfId="0" applyFont="1" applyFill="1" applyBorder="1" applyAlignment="1" applyProtection="1">
      <alignment horizontal="left" vertical="top" wrapText="1"/>
      <protection hidden="1"/>
    </xf>
    <xf numFmtId="0" fontId="67" fillId="4" borderId="0" xfId="0" applyFont="1" applyFill="1" applyAlignment="1" applyProtection="1">
      <alignment horizontal="center"/>
      <protection hidden="1"/>
    </xf>
    <xf numFmtId="0" fontId="66" fillId="6" borderId="12" xfId="0" applyFont="1" applyFill="1" applyBorder="1" applyAlignment="1" applyProtection="1">
      <alignment horizontal="right"/>
      <protection hidden="1"/>
    </xf>
    <xf numFmtId="0" fontId="66" fillId="6" borderId="0" xfId="0" applyFont="1" applyFill="1" applyBorder="1" applyAlignment="1" applyProtection="1">
      <alignment horizontal="right"/>
      <protection hidden="1"/>
    </xf>
    <xf numFmtId="0" fontId="0" fillId="6" borderId="49" xfId="0" applyFill="1" applyBorder="1" applyAlignment="1" applyProtection="1">
      <alignment horizontal="center" vertical="center" wrapText="1"/>
      <protection hidden="1"/>
    </xf>
    <xf numFmtId="0" fontId="0" fillId="6" borderId="50" xfId="0" applyFill="1" applyBorder="1" applyAlignment="1" applyProtection="1">
      <alignment horizontal="center" vertical="center" wrapText="1"/>
      <protection hidden="1"/>
    </xf>
    <xf numFmtId="0" fontId="0" fillId="6" borderId="51" xfId="0" applyFill="1" applyBorder="1" applyAlignment="1" applyProtection="1">
      <alignment horizontal="center" vertical="center" wrapText="1"/>
      <protection hidden="1"/>
    </xf>
    <xf numFmtId="0" fontId="86" fillId="6" borderId="27" xfId="0" applyFont="1" applyFill="1" applyBorder="1" applyAlignment="1" applyProtection="1">
      <alignment horizontal="center" vertical="center"/>
      <protection hidden="1"/>
    </xf>
    <xf numFmtId="0" fontId="86" fillId="6" borderId="52" xfId="0" applyFont="1" applyFill="1" applyBorder="1" applyAlignment="1" applyProtection="1">
      <alignment horizontal="center" vertical="center"/>
      <protection hidden="1"/>
    </xf>
    <xf numFmtId="0" fontId="86" fillId="6" borderId="53" xfId="0" applyFont="1" applyFill="1" applyBorder="1" applyAlignment="1" applyProtection="1">
      <alignment horizontal="center" vertical="center"/>
      <protection hidden="1"/>
    </xf>
    <xf numFmtId="0" fontId="62" fillId="33" borderId="12" xfId="0" applyFont="1" applyFill="1" applyBorder="1" applyAlignment="1" applyProtection="1">
      <alignment horizontal="center"/>
      <protection hidden="1"/>
    </xf>
    <xf numFmtId="0" fontId="62" fillId="33" borderId="0" xfId="0" applyFont="1" applyFill="1" applyBorder="1" applyAlignment="1" applyProtection="1">
      <alignment horizontal="center"/>
      <protection hidden="1"/>
    </xf>
    <xf numFmtId="0" fontId="62" fillId="33" borderId="16" xfId="0" applyFont="1" applyFill="1" applyBorder="1" applyAlignment="1" applyProtection="1">
      <alignment horizontal="center"/>
      <protection hidden="1"/>
    </xf>
    <xf numFmtId="0" fontId="70" fillId="6" borderId="0" xfId="0" applyFont="1" applyFill="1" applyBorder="1" applyAlignment="1" applyProtection="1">
      <alignment horizontal="left"/>
      <protection hidden="1"/>
    </xf>
    <xf numFmtId="0" fontId="70" fillId="6" borderId="16" xfId="0" applyFont="1" applyFill="1" applyBorder="1" applyAlignment="1" applyProtection="1">
      <alignment horizontal="left"/>
      <protection hidden="1"/>
    </xf>
    <xf numFmtId="0" fontId="0" fillId="6" borderId="27" xfId="0" applyFill="1" applyBorder="1" applyAlignment="1" applyProtection="1">
      <alignment horizontal="center" vertical="center" wrapText="1"/>
      <protection hidden="1"/>
    </xf>
    <xf numFmtId="0" fontId="0" fillId="6" borderId="54" xfId="0" applyFill="1" applyBorder="1" applyAlignment="1" applyProtection="1">
      <alignment horizontal="center" vertical="center" wrapText="1"/>
      <protection hidden="1"/>
    </xf>
    <xf numFmtId="0" fontId="0" fillId="6" borderId="52" xfId="0" applyFill="1" applyBorder="1" applyAlignment="1" applyProtection="1">
      <alignment horizontal="center" vertical="center" wrapText="1"/>
      <protection hidden="1"/>
    </xf>
    <xf numFmtId="165" fontId="0" fillId="6" borderId="28" xfId="0" applyNumberFormat="1" applyFill="1" applyBorder="1" applyAlignment="1" applyProtection="1">
      <alignment horizontal="center"/>
      <protection hidden="1"/>
    </xf>
    <xf numFmtId="165" fontId="0" fillId="6" borderId="55" xfId="0" applyNumberFormat="1" applyFill="1" applyBorder="1" applyAlignment="1" applyProtection="1">
      <alignment horizontal="center"/>
      <protection hidden="1"/>
    </xf>
    <xf numFmtId="165" fontId="0" fillId="6" borderId="56" xfId="0" applyNumberFormat="1" applyFill="1" applyBorder="1" applyAlignment="1" applyProtection="1">
      <alignment horizontal="center"/>
      <protection hidden="1"/>
    </xf>
    <xf numFmtId="0" fontId="0" fillId="0" borderId="57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1" xfId="0" applyBorder="1" applyAlignment="1" applyProtection="1">
      <alignment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4">
    <dxf>
      <border>
        <left style="thin">
          <color theme="3" tint="0.3999499976634979"/>
        </left>
        <right style="thin">
          <color theme="3" tint="0.3999499976634979"/>
        </right>
        <top style="thin">
          <color theme="3" tint="0.3999499976634979"/>
        </top>
        <bottom style="thin">
          <color theme="3" tint="0.3999499976634979"/>
        </bottom>
      </border>
    </dxf>
    <dxf>
      <fill>
        <patternFill>
          <fgColor indexed="64"/>
          <bgColor indexed="13"/>
        </patternFill>
      </fill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ill>
        <patternFill>
          <fgColor indexed="64"/>
          <bgColor indexed="4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9C0006"/>
      </font>
      <fill>
        <patternFill>
          <bgColor rgb="FFFFFF00"/>
        </patternFill>
      </fill>
    </dxf>
    <dxf>
      <font>
        <color auto="1"/>
      </font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ont>
        <color rgb="FF9C0006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 patternType="solid">
          <fgColor indexed="65"/>
          <bgColor rgb="FFFF0000"/>
        </patternFill>
      </fill>
    </dxf>
    <dxf>
      <fill>
        <gradientFill>
          <stop position="0">
            <color theme="3" tint="0.5999900102615356"/>
          </stop>
          <stop position="1">
            <color theme="0"/>
          </stop>
        </gradientFill>
      </fill>
      <border/>
    </dxf>
    <dxf>
      <fill>
        <gradientFill>
          <stop position="0">
            <color rgb="FFFFFF00"/>
          </stop>
          <stop position="1">
            <color theme="0"/>
          </stop>
        </gradientFill>
      </fill>
      <border/>
    </dxf>
    <dxf>
      <font>
        <color theme="0"/>
      </font>
      <fill>
        <patternFill patternType="solid">
          <fgColor indexed="65"/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rgb="FF9C0006"/>
      </font>
      <border/>
    </dxf>
    <dxf>
      <fill>
        <gradientFill degree="90">
          <stop position="0">
            <color theme="0"/>
          </stop>
          <stop position="1">
            <color rgb="FFFFFF00"/>
          </stop>
        </gradientFill>
      </fill>
      <border/>
    </dxf>
    <dxf>
      <font>
        <color auto="1"/>
      </font>
      <fill>
        <gradientFill degree="90">
          <stop position="0">
            <color theme="0"/>
          </stop>
          <stop position="1">
            <color rgb="FFFF0000"/>
          </stop>
        </gradientFill>
      </fill>
      <border/>
    </dxf>
    <dxf>
      <font>
        <color rgb="FF9C0006"/>
      </font>
      <fill>
        <patternFill>
          <bgColor rgb="FFFFFF00"/>
        </patternFill>
      </fill>
      <border/>
    </dxf>
    <dxf>
      <font>
        <color theme="0"/>
      </font>
      <fill>
        <patternFill>
          <bgColor rgb="FF00B05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104775</xdr:rowOff>
    </xdr:from>
    <xdr:to>
      <xdr:col>2</xdr:col>
      <xdr:colOff>228600</xdr:colOff>
      <xdr:row>1</xdr:row>
      <xdr:rowOff>371475</xdr:rowOff>
    </xdr:to>
    <xdr:pic>
      <xdr:nvPicPr>
        <xdr:cNvPr id="1" name="Image 1" descr="logo_ufolep_vect_2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04775"/>
          <a:ext cx="1619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781050</xdr:colOff>
      <xdr:row>4</xdr:row>
      <xdr:rowOff>38100</xdr:rowOff>
    </xdr:from>
    <xdr:ext cx="3905250" cy="552450"/>
    <xdr:sp>
      <xdr:nvSpPr>
        <xdr:cNvPr id="1" name="ZoneTexte 1"/>
        <xdr:cNvSpPr txBox="1">
          <a:spLocks noChangeArrowheads="1"/>
        </xdr:cNvSpPr>
      </xdr:nvSpPr>
      <xdr:spPr>
        <a:xfrm>
          <a:off x="990600" y="790575"/>
          <a:ext cx="39052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CALCUL DE REPARTITION DES ENGAGEMENTS POUR LE DEPARTEMENT DU CHER</a:t>
          </a:r>
        </a:p>
      </xdr:txBody>
    </xdr:sp>
    <xdr:clientData/>
  </xdr:oneCellAnchor>
  <xdr:oneCellAnchor>
    <xdr:from>
      <xdr:col>11</xdr:col>
      <xdr:colOff>361950</xdr:colOff>
      <xdr:row>5</xdr:row>
      <xdr:rowOff>0</xdr:rowOff>
    </xdr:from>
    <xdr:ext cx="2952750" cy="314325"/>
    <xdr:sp>
      <xdr:nvSpPr>
        <xdr:cNvPr id="2" name="ZoneTexte 2"/>
        <xdr:cNvSpPr txBox="1">
          <a:spLocks noChangeArrowheads="1"/>
        </xdr:cNvSpPr>
      </xdr:nvSpPr>
      <xdr:spPr>
        <a:xfrm>
          <a:off x="6257925" y="1057275"/>
          <a:ext cx="2952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FINANCEMENT DE L'ACT (cyclo-cross)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tabColor rgb="FFFF0000"/>
  </sheetPr>
  <dimension ref="A1:L44"/>
  <sheetViews>
    <sheetView showGridLines="0" tabSelected="1" zoomScalePageLayoutView="0" workbookViewId="0" topLeftCell="A1">
      <selection activeCell="E8" sqref="E8:I8"/>
    </sheetView>
  </sheetViews>
  <sheetFormatPr defaultColWidth="11.421875" defaultRowHeight="15"/>
  <cols>
    <col min="1" max="1" width="11.8515625" style="0" customWidth="1"/>
    <col min="2" max="2" width="12.8515625" style="0" customWidth="1"/>
    <col min="3" max="3" width="12.421875" style="0" customWidth="1"/>
    <col min="4" max="4" width="1.57421875" style="0" customWidth="1"/>
    <col min="5" max="5" width="9.421875" style="72" customWidth="1"/>
    <col min="6" max="6" width="2.00390625" style="72" bestFit="1" customWidth="1"/>
    <col min="7" max="7" width="8.00390625" style="0" bestFit="1" customWidth="1"/>
    <col min="8" max="8" width="2.00390625" style="0" bestFit="1" customWidth="1"/>
    <col min="9" max="9" width="11.8515625" style="0" customWidth="1"/>
    <col min="11" max="11" width="7.8515625" style="0" customWidth="1"/>
  </cols>
  <sheetData>
    <row r="1" spans="1:11" ht="15">
      <c r="A1" s="92"/>
      <c r="B1" s="93"/>
      <c r="C1" s="93"/>
      <c r="D1" s="93"/>
      <c r="E1" s="94"/>
      <c r="F1" s="94"/>
      <c r="G1" s="93"/>
      <c r="H1" s="93"/>
      <c r="I1" s="93"/>
      <c r="J1" s="93"/>
      <c r="K1" s="95"/>
    </row>
    <row r="2" spans="1:11" ht="51.75" customHeight="1">
      <c r="A2" s="96"/>
      <c r="B2" s="97"/>
      <c r="C2" s="97"/>
      <c r="D2" s="97"/>
      <c r="E2" s="160" t="s">
        <v>42</v>
      </c>
      <c r="F2" s="160"/>
      <c r="G2" s="160"/>
      <c r="H2" s="160"/>
      <c r="I2" s="160"/>
      <c r="J2" s="97"/>
      <c r="K2" s="99"/>
    </row>
    <row r="3" spans="1:11" ht="5.25" customHeight="1">
      <c r="A3" s="96"/>
      <c r="B3" s="97"/>
      <c r="C3" s="97"/>
      <c r="D3" s="97"/>
      <c r="E3" s="98"/>
      <c r="F3" s="82"/>
      <c r="G3" s="97"/>
      <c r="H3" s="97"/>
      <c r="I3" s="97"/>
      <c r="J3" s="97"/>
      <c r="K3" s="99"/>
    </row>
    <row r="4" spans="1:11" ht="18.75" customHeight="1">
      <c r="A4" s="96"/>
      <c r="B4" s="97"/>
      <c r="C4" s="97"/>
      <c r="D4" s="97"/>
      <c r="E4" s="82"/>
      <c r="F4" s="82"/>
      <c r="G4" s="97"/>
      <c r="H4" s="97"/>
      <c r="I4" s="97"/>
      <c r="J4" s="97"/>
      <c r="K4" s="99"/>
    </row>
    <row r="5" spans="1:11" ht="41.25" customHeight="1">
      <c r="A5" s="168" t="s">
        <v>39</v>
      </c>
      <c r="B5" s="169"/>
      <c r="C5" s="169"/>
      <c r="D5" s="169"/>
      <c r="E5" s="169"/>
      <c r="F5" s="169"/>
      <c r="G5" s="169"/>
      <c r="H5" s="169"/>
      <c r="I5" s="169"/>
      <c r="J5" s="169"/>
      <c r="K5" s="170"/>
    </row>
    <row r="6" spans="1:11" ht="11.25" customHeight="1">
      <c r="A6" s="96"/>
      <c r="B6" s="97"/>
      <c r="C6" s="97"/>
      <c r="D6" s="97"/>
      <c r="E6" s="82"/>
      <c r="F6" s="82"/>
      <c r="G6" s="97"/>
      <c r="H6" s="97"/>
      <c r="I6" s="97"/>
      <c r="J6" s="97"/>
      <c r="K6" s="99"/>
    </row>
    <row r="7" spans="1:11" ht="36" customHeight="1">
      <c r="A7" s="115"/>
      <c r="B7" s="159" t="s">
        <v>31</v>
      </c>
      <c r="C7" s="159"/>
      <c r="D7" s="159"/>
      <c r="E7" s="159"/>
      <c r="F7" s="159"/>
      <c r="G7" s="159"/>
      <c r="H7" s="159"/>
      <c r="I7" s="159"/>
      <c r="J7" s="97"/>
      <c r="K7" s="99"/>
    </row>
    <row r="8" spans="1:11" s="78" customFormat="1" ht="25.5" customHeight="1">
      <c r="A8" s="155" t="s">
        <v>25</v>
      </c>
      <c r="B8" s="156"/>
      <c r="C8" s="156"/>
      <c r="D8" s="100"/>
      <c r="E8" s="150"/>
      <c r="F8" s="151"/>
      <c r="G8" s="151"/>
      <c r="H8" s="151"/>
      <c r="I8" s="151"/>
      <c r="J8" s="100"/>
      <c r="K8" s="101"/>
    </row>
    <row r="9" spans="1:11" s="78" customFormat="1" ht="25.5" customHeight="1">
      <c r="A9" s="155" t="s">
        <v>26</v>
      </c>
      <c r="B9" s="156"/>
      <c r="C9" s="156"/>
      <c r="D9" s="100"/>
      <c r="E9" s="152"/>
      <c r="F9" s="152"/>
      <c r="G9" s="152"/>
      <c r="H9" s="152"/>
      <c r="I9" s="152"/>
      <c r="J9" s="100"/>
      <c r="K9" s="101"/>
    </row>
    <row r="10" spans="1:11" ht="25.5" customHeight="1">
      <c r="A10" s="155" t="s">
        <v>27</v>
      </c>
      <c r="B10" s="156"/>
      <c r="C10" s="156"/>
      <c r="D10" s="97"/>
      <c r="E10" s="153"/>
      <c r="F10" s="153"/>
      <c r="G10" s="153"/>
      <c r="H10" s="153"/>
      <c r="I10" s="153"/>
      <c r="J10" s="97"/>
      <c r="K10" s="99"/>
    </row>
    <row r="11" spans="1:11" ht="47.25" customHeight="1" thickBot="1">
      <c r="A11" s="96"/>
      <c r="B11" s="97"/>
      <c r="C11" s="97"/>
      <c r="D11" s="97"/>
      <c r="E11" s="114" t="s">
        <v>34</v>
      </c>
      <c r="F11" s="82"/>
      <c r="G11" s="97"/>
      <c r="H11" s="97"/>
      <c r="I11" s="97"/>
      <c r="J11" s="97"/>
      <c r="K11" s="99"/>
    </row>
    <row r="12" spans="1:11" ht="15.75" thickBot="1">
      <c r="A12" s="96"/>
      <c r="B12" s="97"/>
      <c r="C12" s="102" t="s">
        <v>29</v>
      </c>
      <c r="D12" s="102"/>
      <c r="E12" s="81">
        <v>6</v>
      </c>
      <c r="F12" s="82" t="s">
        <v>20</v>
      </c>
      <c r="G12" s="113">
        <v>110</v>
      </c>
      <c r="H12" s="83" t="s">
        <v>7</v>
      </c>
      <c r="I12" s="81">
        <f>E12*G12</f>
        <v>660</v>
      </c>
      <c r="J12" s="97"/>
      <c r="K12" s="99"/>
    </row>
    <row r="13" spans="1:11" ht="15">
      <c r="A13" s="96"/>
      <c r="B13" s="97"/>
      <c r="C13" s="97"/>
      <c r="D13" s="97"/>
      <c r="E13" s="82"/>
      <c r="F13" s="82"/>
      <c r="G13" s="97"/>
      <c r="H13" s="97"/>
      <c r="I13" s="97"/>
      <c r="J13" s="97"/>
      <c r="K13" s="99"/>
    </row>
    <row r="14" spans="1:11" ht="15">
      <c r="A14" s="96"/>
      <c r="B14" s="102" t="s">
        <v>0</v>
      </c>
      <c r="C14" s="146" t="s">
        <v>41</v>
      </c>
      <c r="D14" s="97"/>
      <c r="E14" s="81">
        <v>4.6</v>
      </c>
      <c r="F14" s="82" t="s">
        <v>20</v>
      </c>
      <c r="G14" s="82">
        <f>G12</f>
        <v>110</v>
      </c>
      <c r="H14" s="83" t="s">
        <v>7</v>
      </c>
      <c r="I14" s="80">
        <f>E14*G14</f>
        <v>505.99999999999994</v>
      </c>
      <c r="J14" s="97"/>
      <c r="K14" s="99"/>
    </row>
    <row r="15" spans="1:11" ht="15">
      <c r="A15" s="96"/>
      <c r="B15" s="97"/>
      <c r="C15" s="102" t="s">
        <v>33</v>
      </c>
      <c r="D15" s="102"/>
      <c r="E15" s="81">
        <v>1.4</v>
      </c>
      <c r="F15" s="82" t="s">
        <v>20</v>
      </c>
      <c r="G15" s="82">
        <f>G12</f>
        <v>110</v>
      </c>
      <c r="H15" s="83" t="s">
        <v>7</v>
      </c>
      <c r="I15" s="81">
        <f>E15*G15</f>
        <v>154</v>
      </c>
      <c r="J15" s="97"/>
      <c r="K15" s="99"/>
    </row>
    <row r="16" spans="1:11" ht="15">
      <c r="A16" s="96"/>
      <c r="B16" s="134"/>
      <c r="C16" s="97"/>
      <c r="D16" s="97"/>
      <c r="E16" s="82"/>
      <c r="F16" s="82"/>
      <c r="G16" s="97"/>
      <c r="H16" s="97"/>
      <c r="I16" s="97"/>
      <c r="J16" s="97"/>
      <c r="K16" s="99"/>
    </row>
    <row r="17" spans="1:11" ht="15">
      <c r="A17" s="96"/>
      <c r="B17" s="116"/>
      <c r="C17" s="102"/>
      <c r="D17" s="97"/>
      <c r="E17" s="81"/>
      <c r="F17" s="82"/>
      <c r="G17" s="73"/>
      <c r="H17" s="83"/>
      <c r="I17" s="81"/>
      <c r="J17" s="97"/>
      <c r="K17" s="99"/>
    </row>
    <row r="18" spans="1:12" ht="15.75">
      <c r="A18" s="96"/>
      <c r="B18" s="79"/>
      <c r="C18" s="79" t="str">
        <f>IF(I17&gt;I15,"La commission doit au Club:","Le Club doit à la CTD du Cher:")</f>
        <v>Le Club doit à la CTD du Cher:</v>
      </c>
      <c r="D18" s="79"/>
      <c r="E18" s="76">
        <f>I15</f>
        <v>154</v>
      </c>
      <c r="F18" s="103"/>
      <c r="G18" s="104" t="s">
        <v>21</v>
      </c>
      <c r="H18" s="83"/>
      <c r="I18" s="76"/>
      <c r="J18" s="97"/>
      <c r="K18" s="99"/>
      <c r="L18" s="91"/>
    </row>
    <row r="19" spans="1:11" s="77" customFormat="1" ht="8.25" customHeight="1">
      <c r="A19" s="96"/>
      <c r="B19" s="79"/>
      <c r="C19" s="79"/>
      <c r="D19" s="79"/>
      <c r="E19" s="80"/>
      <c r="F19" s="103"/>
      <c r="G19" s="105"/>
      <c r="H19" s="83"/>
      <c r="I19" s="76"/>
      <c r="J19" s="97"/>
      <c r="K19" s="99"/>
    </row>
    <row r="20" spans="1:12" ht="15">
      <c r="A20" s="126"/>
      <c r="B20" s="127"/>
      <c r="C20" s="127"/>
      <c r="D20" s="127"/>
      <c r="E20" s="128"/>
      <c r="F20" s="128"/>
      <c r="G20" s="127"/>
      <c r="H20" s="127"/>
      <c r="I20" s="127"/>
      <c r="J20" s="127"/>
      <c r="K20" s="129"/>
      <c r="L20" s="91"/>
    </row>
    <row r="21" spans="1:11" ht="26.25" customHeight="1">
      <c r="A21" s="171" t="s">
        <v>30</v>
      </c>
      <c r="B21" s="172"/>
      <c r="C21" s="172"/>
      <c r="D21" s="172"/>
      <c r="E21" s="172"/>
      <c r="F21" s="172"/>
      <c r="G21" s="172"/>
      <c r="H21" s="172"/>
      <c r="I21" s="172"/>
      <c r="J21" s="172"/>
      <c r="K21" s="173"/>
    </row>
    <row r="22" spans="1:11" ht="11.25" customHeight="1">
      <c r="A22" s="117"/>
      <c r="B22" s="118"/>
      <c r="C22" s="118"/>
      <c r="D22" s="118"/>
      <c r="E22" s="119"/>
      <c r="F22" s="119"/>
      <c r="G22" s="118"/>
      <c r="H22" s="118"/>
      <c r="I22" s="118"/>
      <c r="J22" s="118"/>
      <c r="K22" s="120"/>
    </row>
    <row r="23" spans="1:11" ht="15">
      <c r="A23" s="117"/>
      <c r="B23" s="121"/>
      <c r="C23" s="118"/>
      <c r="D23" s="118"/>
      <c r="E23" s="122" t="s">
        <v>22</v>
      </c>
      <c r="F23" s="167">
        <f>'Infos Calculateur'!$O$15</f>
        <v>23.94999999999999</v>
      </c>
      <c r="G23" s="167"/>
      <c r="H23" s="174"/>
      <c r="I23" s="174"/>
      <c r="J23" s="118"/>
      <c r="K23" s="120"/>
    </row>
    <row r="24" spans="1:11" ht="11.25" customHeight="1">
      <c r="A24" s="117"/>
      <c r="B24" s="118"/>
      <c r="C24" s="118"/>
      <c r="D24" s="118"/>
      <c r="E24" s="119"/>
      <c r="F24" s="119"/>
      <c r="G24" s="118"/>
      <c r="H24" s="118"/>
      <c r="I24" s="118"/>
      <c r="J24" s="118"/>
      <c r="K24" s="120"/>
    </row>
    <row r="25" spans="1:11" ht="15.75">
      <c r="A25" s="117"/>
      <c r="B25" s="118"/>
      <c r="C25" s="123" t="str">
        <f>'Infos Calculateur'!$M$17</f>
        <v>Le Club doit à la CTD du Cher:</v>
      </c>
      <c r="D25" s="118"/>
      <c r="E25" s="124">
        <f>'Infos Calculateur'!$R$17</f>
        <v>130.05</v>
      </c>
      <c r="F25" s="158" t="s">
        <v>23</v>
      </c>
      <c r="G25" s="158"/>
      <c r="H25" s="158"/>
      <c r="I25" s="158"/>
      <c r="J25" s="158"/>
      <c r="K25" s="125"/>
    </row>
    <row r="26" spans="1:11" ht="15.75" customHeight="1">
      <c r="A26" s="117"/>
      <c r="B26" s="141" t="s">
        <v>35</v>
      </c>
      <c r="C26" s="118"/>
      <c r="D26" s="118"/>
      <c r="E26" s="119"/>
      <c r="F26" s="119"/>
      <c r="G26" s="118"/>
      <c r="H26" s="118"/>
      <c r="I26" s="118"/>
      <c r="J26" s="118"/>
      <c r="K26" s="120"/>
    </row>
    <row r="27" spans="1:11" ht="15">
      <c r="A27" s="130"/>
      <c r="B27" s="131"/>
      <c r="C27" s="131"/>
      <c r="D27" s="131"/>
      <c r="E27" s="132"/>
      <c r="F27" s="132"/>
      <c r="G27" s="131"/>
      <c r="H27" s="131"/>
      <c r="I27" s="131"/>
      <c r="J27" s="131"/>
      <c r="K27" s="133"/>
    </row>
    <row r="28" spans="1:11" ht="81" customHeight="1">
      <c r="A28" s="201"/>
      <c r="B28" s="200" t="s">
        <v>43</v>
      </c>
      <c r="C28" s="198"/>
      <c r="D28" s="198"/>
      <c r="E28" s="198"/>
      <c r="F28" s="198"/>
      <c r="G28" s="198"/>
      <c r="H28" s="198"/>
      <c r="I28" s="198"/>
      <c r="J28" s="198"/>
      <c r="K28" s="199"/>
    </row>
    <row r="29" spans="1:11" s="91" customFormat="1" ht="13.5" customHeight="1" thickBot="1">
      <c r="A29" s="202"/>
      <c r="B29" s="149"/>
      <c r="C29" s="149"/>
      <c r="D29" s="149"/>
      <c r="E29" s="149"/>
      <c r="F29" s="149"/>
      <c r="G29" s="149"/>
      <c r="H29" s="149"/>
      <c r="I29" s="149"/>
      <c r="J29" s="149"/>
      <c r="K29" s="203"/>
    </row>
    <row r="30" spans="1:11" ht="15.75" thickBot="1">
      <c r="A30" s="96"/>
      <c r="B30" s="97"/>
      <c r="C30" s="97"/>
      <c r="D30" s="145"/>
      <c r="E30" s="161" t="s">
        <v>36</v>
      </c>
      <c r="F30" s="162"/>
      <c r="G30" s="162"/>
      <c r="H30" s="162"/>
      <c r="I30" s="162"/>
      <c r="J30" s="165" t="s">
        <v>38</v>
      </c>
      <c r="K30" s="166"/>
    </row>
    <row r="31" spans="1:11" s="91" customFormat="1" ht="4.5" customHeight="1" thickBot="1">
      <c r="A31" s="96"/>
      <c r="B31" s="142"/>
      <c r="C31" s="142"/>
      <c r="D31" s="142"/>
      <c r="E31" s="144"/>
      <c r="F31" s="82"/>
      <c r="G31" s="142"/>
      <c r="H31" s="142"/>
      <c r="I31" s="142"/>
      <c r="J31" s="165"/>
      <c r="K31" s="166"/>
    </row>
    <row r="32" spans="1:11" ht="15.75" thickBot="1">
      <c r="A32" s="96"/>
      <c r="B32" s="97"/>
      <c r="C32" s="97"/>
      <c r="D32" s="145"/>
      <c r="E32" s="163" t="s">
        <v>37</v>
      </c>
      <c r="F32" s="164"/>
      <c r="G32" s="164"/>
      <c r="H32" s="164"/>
      <c r="I32" s="164"/>
      <c r="J32" s="165"/>
      <c r="K32" s="166"/>
    </row>
    <row r="33" spans="1:11" s="91" customFormat="1" ht="15">
      <c r="A33" s="96"/>
      <c r="B33" s="142"/>
      <c r="C33" s="142"/>
      <c r="D33" s="142"/>
      <c r="E33" s="144"/>
      <c r="F33" s="144"/>
      <c r="G33" s="144"/>
      <c r="H33" s="144"/>
      <c r="I33" s="144"/>
      <c r="J33" s="144"/>
      <c r="K33" s="99"/>
    </row>
    <row r="34" spans="1:11" ht="15">
      <c r="A34" s="96"/>
      <c r="B34" s="97"/>
      <c r="C34" s="97"/>
      <c r="D34" s="97"/>
      <c r="E34" s="82"/>
      <c r="F34" s="82"/>
      <c r="G34" s="154" t="s">
        <v>24</v>
      </c>
      <c r="H34" s="154"/>
      <c r="I34" s="154"/>
      <c r="J34" s="154"/>
      <c r="K34" s="99"/>
    </row>
    <row r="35" spans="1:11" ht="15">
      <c r="A35" s="96"/>
      <c r="B35" s="97"/>
      <c r="C35" s="97"/>
      <c r="D35" s="97"/>
      <c r="E35" s="82"/>
      <c r="F35" s="82"/>
      <c r="G35" s="157"/>
      <c r="H35" s="157"/>
      <c r="I35" s="157"/>
      <c r="J35" s="157"/>
      <c r="K35" s="99"/>
    </row>
    <row r="36" spans="1:11" s="91" customFormat="1" ht="15">
      <c r="A36" s="96"/>
      <c r="B36" s="147"/>
      <c r="C36" s="147"/>
      <c r="D36" s="147"/>
      <c r="E36" s="82"/>
      <c r="F36" s="82"/>
      <c r="G36" s="148"/>
      <c r="H36" s="148"/>
      <c r="I36" s="148"/>
      <c r="J36" s="148"/>
      <c r="K36" s="99"/>
    </row>
    <row r="37" spans="1:11" ht="15">
      <c r="A37" s="96"/>
      <c r="B37" s="97"/>
      <c r="C37" s="97"/>
      <c r="D37" s="97"/>
      <c r="E37" s="82"/>
      <c r="F37" s="82"/>
      <c r="G37" s="157"/>
      <c r="H37" s="157"/>
      <c r="I37" s="157"/>
      <c r="J37" s="157"/>
      <c r="K37" s="99"/>
    </row>
    <row r="38" spans="1:11" ht="15">
      <c r="A38" s="96"/>
      <c r="B38" s="97"/>
      <c r="C38" s="97"/>
      <c r="D38" s="97"/>
      <c r="E38" s="82"/>
      <c r="F38" s="82"/>
      <c r="G38" s="106"/>
      <c r="H38" s="106"/>
      <c r="I38" s="106"/>
      <c r="J38" s="106"/>
      <c r="K38" s="99"/>
    </row>
    <row r="39" spans="1:11" s="91" customFormat="1" ht="15">
      <c r="A39" s="96"/>
      <c r="B39" s="142"/>
      <c r="C39" s="142"/>
      <c r="D39" s="142"/>
      <c r="E39" s="82"/>
      <c r="F39" s="82"/>
      <c r="G39" s="143"/>
      <c r="H39" s="143"/>
      <c r="I39" s="143"/>
      <c r="J39" s="143"/>
      <c r="K39" s="99"/>
    </row>
    <row r="40" spans="1:11" s="91" customFormat="1" ht="15">
      <c r="A40" s="107"/>
      <c r="B40" s="108"/>
      <c r="C40" s="108"/>
      <c r="D40" s="108"/>
      <c r="E40" s="109"/>
      <c r="F40" s="109"/>
      <c r="G40" s="204"/>
      <c r="H40" s="204"/>
      <c r="I40" s="204"/>
      <c r="J40" s="204"/>
      <c r="K40" s="110"/>
    </row>
    <row r="41" spans="1:11" ht="15">
      <c r="A41" s="93"/>
      <c r="B41" s="93"/>
      <c r="C41" s="93"/>
      <c r="D41" s="93"/>
      <c r="E41" s="94"/>
      <c r="F41" s="94"/>
      <c r="G41" s="93"/>
      <c r="H41" s="93"/>
      <c r="I41" s="93"/>
      <c r="J41" s="93"/>
      <c r="K41" s="93"/>
    </row>
    <row r="42" spans="1:11" ht="15">
      <c r="A42" s="147"/>
      <c r="B42" s="147"/>
      <c r="C42" s="147"/>
      <c r="D42" s="147"/>
      <c r="E42" s="82"/>
      <c r="F42" s="82"/>
      <c r="G42" s="147"/>
      <c r="H42" s="147"/>
      <c r="I42" s="147"/>
      <c r="J42" s="147"/>
      <c r="K42" s="147"/>
    </row>
    <row r="43" spans="1:11" ht="15">
      <c r="A43" s="97"/>
      <c r="B43" s="97"/>
      <c r="C43" s="97"/>
      <c r="D43" s="97"/>
      <c r="E43" s="82"/>
      <c r="F43" s="82"/>
      <c r="G43" s="97"/>
      <c r="H43" s="97"/>
      <c r="I43" s="97"/>
      <c r="J43" s="97"/>
      <c r="K43" s="97"/>
    </row>
    <row r="44" spans="1:11" ht="15">
      <c r="A44" s="97"/>
      <c r="B44" s="97"/>
      <c r="C44" s="97"/>
      <c r="D44" s="97"/>
      <c r="E44" s="82"/>
      <c r="F44" s="82"/>
      <c r="G44" s="97"/>
      <c r="H44" s="97"/>
      <c r="I44" s="97"/>
      <c r="J44" s="97"/>
      <c r="K44" s="97"/>
    </row>
  </sheetData>
  <sheetProtection password="CC1B" sheet="1" selectLockedCells="1"/>
  <mergeCells count="20">
    <mergeCell ref="B7:I7"/>
    <mergeCell ref="E2:I2"/>
    <mergeCell ref="E30:I30"/>
    <mergeCell ref="E32:I32"/>
    <mergeCell ref="J30:K32"/>
    <mergeCell ref="F23:G23"/>
    <mergeCell ref="A5:K5"/>
    <mergeCell ref="A21:K21"/>
    <mergeCell ref="H23:I23"/>
    <mergeCell ref="A8:C8"/>
    <mergeCell ref="A9:C9"/>
    <mergeCell ref="G35:J35"/>
    <mergeCell ref="G37:J37"/>
    <mergeCell ref="A10:C10"/>
    <mergeCell ref="F25:J25"/>
    <mergeCell ref="B28:J28"/>
    <mergeCell ref="E8:I8"/>
    <mergeCell ref="E9:I9"/>
    <mergeCell ref="E10:I10"/>
    <mergeCell ref="G34:J34"/>
  </mergeCells>
  <conditionalFormatting sqref="I15">
    <cfRule type="cellIs" priority="21" dxfId="14" operator="equal" stopIfTrue="1">
      <formula>#REF!</formula>
    </cfRule>
    <cfRule type="cellIs" priority="22" dxfId="2" operator="equal" stopIfTrue="1">
      <formula>#REF!</formula>
    </cfRule>
  </conditionalFormatting>
  <conditionalFormatting sqref="I14">
    <cfRule type="cellIs" priority="23" dxfId="15" operator="equal" stopIfTrue="1">
      <formula>#REF!</formula>
    </cfRule>
    <cfRule type="cellIs" priority="24" dxfId="0" operator="equal" stopIfTrue="1">
      <formula>#REF!</formula>
    </cfRule>
  </conditionalFormatting>
  <dataValidations count="2">
    <dataValidation operator="lessThan" allowBlank="1" showInputMessage="1" showErrorMessage="1" sqref="G17"/>
    <dataValidation operator="lessThan" allowBlank="1" showInputMessage="1" showErrorMessage="1" errorTitle="Valeur non conforme" error="Le nombre de partants ne peut pas être inférieur aux engagements en espèces, chq, en ligne." sqref="G12"/>
  </dataValidations>
  <printOptions horizontalCentered="1"/>
  <pageMargins left="0.4724409448818898" right="0.35433070866141736" top="0.69" bottom="0.31" header="0.31496062992125984" footer="0.17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  <pageSetUpPr fitToPage="1"/>
  </sheetPr>
  <dimension ref="B2:U26"/>
  <sheetViews>
    <sheetView showGridLines="0" zoomScalePageLayoutView="0" workbookViewId="0" topLeftCell="A1">
      <selection activeCell="C24" sqref="C24"/>
    </sheetView>
  </sheetViews>
  <sheetFormatPr defaultColWidth="11.421875" defaultRowHeight="15"/>
  <cols>
    <col min="1" max="1" width="3.140625" style="1" customWidth="1"/>
    <col min="2" max="2" width="29.28125" style="1" customWidth="1"/>
    <col min="3" max="3" width="9.421875" style="1" customWidth="1"/>
    <col min="4" max="4" width="1.57421875" style="1" customWidth="1"/>
    <col min="5" max="5" width="9.28125" style="1" customWidth="1"/>
    <col min="6" max="6" width="2.00390625" style="1" customWidth="1"/>
    <col min="7" max="7" width="10.140625" style="2" customWidth="1"/>
    <col min="8" max="8" width="19.28125" style="1" customWidth="1"/>
    <col min="9" max="9" width="1.7109375" style="1" customWidth="1"/>
    <col min="10" max="10" width="0.85546875" style="1" customWidth="1"/>
    <col min="11" max="11" width="1.7109375" style="1" customWidth="1"/>
    <col min="12" max="12" width="11.421875" style="1" customWidth="1"/>
    <col min="13" max="13" width="10.7109375" style="1" customWidth="1"/>
    <col min="14" max="14" width="3.00390625" style="1" hidden="1" customWidth="1"/>
    <col min="15" max="15" width="15.00390625" style="1" customWidth="1"/>
    <col min="16" max="16" width="2.28125" style="1" customWidth="1"/>
    <col min="17" max="17" width="7.00390625" style="1" bestFit="1" customWidth="1"/>
    <col min="18" max="18" width="13.8515625" style="1" customWidth="1"/>
    <col min="19" max="19" width="14.28125" style="1" customWidth="1"/>
    <col min="20" max="21" width="11.421875" style="1" customWidth="1"/>
    <col min="22" max="16384" width="11.421875" style="1" customWidth="1"/>
  </cols>
  <sheetData>
    <row r="1" ht="8.25" customHeight="1"/>
    <row r="2" ht="7.5" customHeight="1">
      <c r="B2" s="84"/>
    </row>
    <row r="3" spans="8:10" ht="31.5">
      <c r="H3" s="71" t="s">
        <v>40</v>
      </c>
      <c r="I3" s="61"/>
      <c r="J3" s="61"/>
    </row>
    <row r="4" spans="2:19" ht="12" customHeight="1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ht="24" customHeight="1"/>
    <row r="6" ht="15">
      <c r="J6" s="66"/>
    </row>
    <row r="7" ht="15.75" thickBot="1">
      <c r="J7" s="66"/>
    </row>
    <row r="8" spans="2:21" ht="54.75" customHeight="1">
      <c r="B8" s="3"/>
      <c r="C8" s="184" t="s">
        <v>8</v>
      </c>
      <c r="D8" s="185"/>
      <c r="E8" s="4" t="s">
        <v>2</v>
      </c>
      <c r="F8" s="184" t="s">
        <v>3</v>
      </c>
      <c r="G8" s="186"/>
      <c r="H8" s="181" t="s">
        <v>32</v>
      </c>
      <c r="I8" s="62"/>
      <c r="J8" s="67"/>
      <c r="L8" s="35" t="s">
        <v>9</v>
      </c>
      <c r="M8" s="36" t="s">
        <v>14</v>
      </c>
      <c r="N8" s="40"/>
      <c r="O8" s="192" t="s">
        <v>28</v>
      </c>
      <c r="P8" s="193"/>
      <c r="Q8" s="194"/>
      <c r="R8" s="37" t="str">
        <f>IF(U9&lt;1,"Reliquat pour le club","A charge du club")</f>
        <v>A charge du club</v>
      </c>
      <c r="S8" s="38" t="s">
        <v>19</v>
      </c>
      <c r="U8" s="1" t="s">
        <v>10</v>
      </c>
    </row>
    <row r="9" spans="2:21" ht="15.75" customHeight="1" thickBot="1">
      <c r="B9" s="5" t="s">
        <v>29</v>
      </c>
      <c r="C9" s="6">
        <v>6</v>
      </c>
      <c r="D9" s="7"/>
      <c r="E9" s="112">
        <f>Fiche_Trésorier_CTD!G12</f>
        <v>110</v>
      </c>
      <c r="F9" s="60"/>
      <c r="G9" s="9">
        <f>C9*E9</f>
        <v>660</v>
      </c>
      <c r="H9" s="182"/>
      <c r="I9" s="62"/>
      <c r="J9" s="67"/>
      <c r="L9" s="39">
        <f>E9</f>
        <v>110</v>
      </c>
      <c r="M9" s="85">
        <f>IF($L$9&lt;=50,73.05,IF(AND($L$9&gt;50,$L$9&lt;=100),103.5,IF(AND($L$9&gt;100,$L$9&lt;=150),133.95,IF(AND($L$9&gt;150,$L$9&lt;=200),164.4,IF(AND($L$9&gt;200,$L$9&lt;=250),194.85,)))))</f>
        <v>133.95</v>
      </c>
      <c r="N9" s="41"/>
      <c r="O9" s="195">
        <f>L9*1</f>
        <v>110</v>
      </c>
      <c r="P9" s="196"/>
      <c r="Q9" s="197"/>
      <c r="R9" s="86">
        <f>ABS(U9)</f>
        <v>23.94999999999999</v>
      </c>
      <c r="S9" s="88">
        <f>IF(L9=0,"",IF(U9&gt;=10,R9,0))</f>
        <v>23.94999999999999</v>
      </c>
      <c r="U9" s="43">
        <f>M9-O9</f>
        <v>23.94999999999999</v>
      </c>
    </row>
    <row r="10" spans="2:11" ht="15.75" thickBot="1">
      <c r="B10" s="10"/>
      <c r="C10" s="6"/>
      <c r="D10" s="7"/>
      <c r="E10" s="11"/>
      <c r="F10" s="8"/>
      <c r="G10" s="12"/>
      <c r="H10" s="182"/>
      <c r="I10" s="62"/>
      <c r="J10" s="67"/>
      <c r="K10" s="1" t="s">
        <v>5</v>
      </c>
    </row>
    <row r="11" spans="2:19" ht="15">
      <c r="B11" s="13" t="s">
        <v>0</v>
      </c>
      <c r="C11" s="6">
        <v>4.6</v>
      </c>
      <c r="D11" s="7"/>
      <c r="E11" s="11">
        <f>E9</f>
        <v>110</v>
      </c>
      <c r="F11" s="8"/>
      <c r="G11" s="14">
        <f>C11*E11</f>
        <v>505.99999999999994</v>
      </c>
      <c r="H11" s="182"/>
      <c r="I11" s="62"/>
      <c r="J11" s="67"/>
      <c r="L11" s="44"/>
      <c r="M11" s="45"/>
      <c r="N11" s="45"/>
      <c r="O11" s="45"/>
      <c r="P11" s="45"/>
      <c r="Q11" s="45"/>
      <c r="R11" s="45"/>
      <c r="S11" s="46"/>
    </row>
    <row r="12" spans="2:19" ht="18.75">
      <c r="B12" s="13" t="s">
        <v>1</v>
      </c>
      <c r="C12" s="6">
        <v>1.4</v>
      </c>
      <c r="D12" s="7"/>
      <c r="E12" s="11">
        <f>E9</f>
        <v>110</v>
      </c>
      <c r="F12" s="8"/>
      <c r="G12" s="14">
        <f>C12*E12</f>
        <v>154</v>
      </c>
      <c r="H12" s="182"/>
      <c r="I12" s="62"/>
      <c r="J12" s="67"/>
      <c r="L12" s="187" t="s">
        <v>16</v>
      </c>
      <c r="M12" s="188"/>
      <c r="N12" s="188"/>
      <c r="O12" s="188"/>
      <c r="P12" s="188"/>
      <c r="Q12" s="188"/>
      <c r="R12" s="188"/>
      <c r="S12" s="189"/>
    </row>
    <row r="13" spans="2:19" ht="15">
      <c r="B13" s="89"/>
      <c r="C13" s="6"/>
      <c r="D13" s="7"/>
      <c r="E13" s="16"/>
      <c r="F13" s="17"/>
      <c r="G13" s="12"/>
      <c r="H13" s="182"/>
      <c r="I13" s="62"/>
      <c r="J13" s="67"/>
      <c r="L13" s="47"/>
      <c r="M13" s="48"/>
      <c r="N13" s="48"/>
      <c r="O13" s="48"/>
      <c r="P13" s="48"/>
      <c r="Q13" s="48"/>
      <c r="R13" s="48"/>
      <c r="S13" s="49"/>
    </row>
    <row r="14" spans="2:19" ht="15">
      <c r="B14" s="90"/>
      <c r="C14" s="6"/>
      <c r="D14" s="7"/>
      <c r="E14" s="111"/>
      <c r="F14" s="59"/>
      <c r="G14" s="14"/>
      <c r="H14" s="182"/>
      <c r="I14" s="62"/>
      <c r="J14" s="67"/>
      <c r="L14" s="47"/>
      <c r="M14" s="55" t="s">
        <v>13</v>
      </c>
      <c r="N14" s="55"/>
      <c r="O14" s="55" t="s">
        <v>11</v>
      </c>
      <c r="P14" s="139"/>
      <c r="Q14" s="139"/>
      <c r="R14" s="48"/>
      <c r="S14" s="49"/>
    </row>
    <row r="15" spans="2:19" ht="15">
      <c r="B15" s="13"/>
      <c r="C15" s="6"/>
      <c r="D15" s="7"/>
      <c r="E15" s="11"/>
      <c r="F15" s="8"/>
      <c r="G15" s="14"/>
      <c r="H15" s="182"/>
      <c r="I15" s="62"/>
      <c r="J15" s="67"/>
      <c r="L15" s="47"/>
      <c r="M15" s="56">
        <f>E18</f>
        <v>154</v>
      </c>
      <c r="N15" s="57"/>
      <c r="O15" s="87">
        <f>S9</f>
        <v>23.94999999999999</v>
      </c>
      <c r="P15" s="140"/>
      <c r="Q15" s="140"/>
      <c r="R15" s="50"/>
      <c r="S15" s="49"/>
    </row>
    <row r="16" spans="2:21" ht="15.75" thickBot="1">
      <c r="B16" s="18"/>
      <c r="C16" s="19"/>
      <c r="D16" s="20"/>
      <c r="E16" s="21"/>
      <c r="F16" s="20"/>
      <c r="G16" s="22"/>
      <c r="H16" s="183"/>
      <c r="I16" s="62"/>
      <c r="J16" s="67"/>
      <c r="L16" s="47"/>
      <c r="M16" s="48"/>
      <c r="N16" s="48"/>
      <c r="O16" s="48"/>
      <c r="P16" s="48"/>
      <c r="Q16" s="48"/>
      <c r="R16" s="48"/>
      <c r="S16" s="49"/>
      <c r="U16" s="1" t="s">
        <v>10</v>
      </c>
    </row>
    <row r="17" spans="2:21" ht="18.75">
      <c r="B17" s="15"/>
      <c r="C17" s="17"/>
      <c r="D17" s="17"/>
      <c r="E17" s="17"/>
      <c r="F17" s="17"/>
      <c r="G17" s="8"/>
      <c r="H17" s="23"/>
      <c r="I17" s="63"/>
      <c r="J17" s="68"/>
      <c r="L17" s="47"/>
      <c r="M17" s="175" t="str">
        <f>IF(R17&lt;5,"Pas de redevance Club ou CTD",IF(O15=0,"Le Club doit à la CTD du Cher",IF(R17=0,"Pas de redevance du Club",IF(O15&gt;M15,"La CTD du Cher doit au Club:","Le Club doit à la CTD du Cher:"))))</f>
        <v>Le Club doit à la CTD du Cher:</v>
      </c>
      <c r="N17" s="175"/>
      <c r="O17" s="175"/>
      <c r="P17" s="175"/>
      <c r="Q17" s="175"/>
      <c r="R17" s="51">
        <f>IF(O15=0,M15,IF(ABS(U17)&lt;5,0,U17))</f>
        <v>130.05</v>
      </c>
      <c r="S17" s="49"/>
      <c r="U17" s="43">
        <f>IF(O15=0,0,IF(M15&gt;O15,M15-O15,O15-M15))</f>
        <v>130.05</v>
      </c>
    </row>
    <row r="18" spans="2:21" ht="16.5" thickBot="1">
      <c r="B18" s="179" t="str">
        <f>IF(G15&gt;G12,"La commission doit au Club:","Le Club doit à la Commission:")</f>
        <v>Le Club doit à la Commission:</v>
      </c>
      <c r="C18" s="180"/>
      <c r="D18" s="24"/>
      <c r="E18" s="74">
        <f>Fiche_Trésorier_CTD!$E$18</f>
        <v>154</v>
      </c>
      <c r="F18" s="42" t="s">
        <v>12</v>
      </c>
      <c r="G18" s="190" t="s">
        <v>15</v>
      </c>
      <c r="H18" s="191"/>
      <c r="I18" s="64"/>
      <c r="J18" s="69"/>
      <c r="L18" s="52"/>
      <c r="M18" s="135"/>
      <c r="N18" s="53"/>
      <c r="O18" s="138"/>
      <c r="P18" s="137"/>
      <c r="Q18" s="137"/>
      <c r="R18" s="136"/>
      <c r="S18" s="54"/>
      <c r="U18" s="43"/>
    </row>
    <row r="19" spans="2:10" ht="15">
      <c r="B19" s="15"/>
      <c r="C19" s="17"/>
      <c r="D19" s="17"/>
      <c r="E19" s="17"/>
      <c r="F19" s="17"/>
      <c r="G19" s="25"/>
      <c r="H19" s="23"/>
      <c r="I19" s="63"/>
      <c r="J19" s="68"/>
    </row>
    <row r="20" spans="2:12" ht="15">
      <c r="B20" s="26" t="s">
        <v>4</v>
      </c>
      <c r="C20" s="7">
        <f>E18</f>
        <v>154</v>
      </c>
      <c r="D20" s="17" t="s">
        <v>6</v>
      </c>
      <c r="E20" s="27"/>
      <c r="F20" s="28" t="s">
        <v>7</v>
      </c>
      <c r="G20" s="29">
        <f>IF($C$20+$E$20=$G$12,$C$20+$E$20,$C$20+$E$20)</f>
        <v>154</v>
      </c>
      <c r="H20" s="30" t="str">
        <f>IF(G20=$G$11," (Part Club)"," (Part Commission)")</f>
        <v> (Part Commission)</v>
      </c>
      <c r="I20" s="65"/>
      <c r="J20" s="70"/>
      <c r="L20" s="58" t="s">
        <v>18</v>
      </c>
    </row>
    <row r="21" spans="2:19" ht="15.75" thickBot="1">
      <c r="B21" s="31"/>
      <c r="C21" s="20"/>
      <c r="D21" s="20"/>
      <c r="E21" s="20"/>
      <c r="F21" s="20"/>
      <c r="G21" s="32"/>
      <c r="H21" s="33"/>
      <c r="I21" s="63"/>
      <c r="J21" s="68"/>
      <c r="L21" s="178" t="s">
        <v>17</v>
      </c>
      <c r="M21" s="178"/>
      <c r="N21" s="178"/>
      <c r="O21" s="178"/>
      <c r="P21" s="178"/>
      <c r="Q21" s="178"/>
      <c r="R21" s="178"/>
      <c r="S21" s="178"/>
    </row>
    <row r="22" ht="15">
      <c r="J22" s="66"/>
    </row>
    <row r="23" spans="5:10" ht="15">
      <c r="E23" s="34"/>
      <c r="J23" s="66"/>
    </row>
    <row r="26" ht="15">
      <c r="C26" s="75"/>
    </row>
  </sheetData>
  <sheetProtection password="CC1B" sheet="1" selectLockedCells="1" pivotTables="0"/>
  <mergeCells count="11">
    <mergeCell ref="O9:Q9"/>
    <mergeCell ref="M17:Q17"/>
    <mergeCell ref="B4:S4"/>
    <mergeCell ref="L21:S21"/>
    <mergeCell ref="B18:C18"/>
    <mergeCell ref="H8:H16"/>
    <mergeCell ref="C8:D8"/>
    <mergeCell ref="F8:G8"/>
    <mergeCell ref="L12:S12"/>
    <mergeCell ref="G18:H18"/>
    <mergeCell ref="O8:Q8"/>
  </mergeCells>
  <conditionalFormatting sqref="G20">
    <cfRule type="cellIs" priority="8" dxfId="16" operator="equal" stopIfTrue="1">
      <formula>$G$12</formula>
    </cfRule>
    <cfRule type="cellIs" priority="10" dxfId="6" operator="equal" stopIfTrue="1">
      <formula>$G$11</formula>
    </cfRule>
  </conditionalFormatting>
  <conditionalFormatting sqref="H20:J20">
    <cfRule type="cellIs" priority="4" dxfId="17" operator="equal" stopIfTrue="1">
      <formula>" (Part Commission)"</formula>
    </cfRule>
    <cfRule type="cellIs" priority="5" dxfId="6" operator="equal" stopIfTrue="1">
      <formula>" (Part Club)"</formula>
    </cfRule>
    <cfRule type="containsText" priority="6" dxfId="18" operator="containsText" stopIfTrue="1" text="(Part Commission)">
      <formula>NOT(ISERROR(SEARCH("(Part Commission)",H20)))</formula>
    </cfRule>
    <cfRule type="cellIs" priority="7" dxfId="11" operator="equal" stopIfTrue="1">
      <formula>$G$20</formula>
    </cfRule>
  </conditionalFormatting>
  <conditionalFormatting sqref="G11">
    <cfRule type="cellIs" priority="12" dxfId="19" operator="equal" stopIfTrue="1">
      <formula>$G$20</formula>
    </cfRule>
  </conditionalFormatting>
  <conditionalFormatting sqref="G12">
    <cfRule type="cellIs" priority="13" dxfId="20" operator="equal" stopIfTrue="1">
      <formula>$G$20</formula>
    </cfRule>
  </conditionalFormatting>
  <conditionalFormatting sqref="S9">
    <cfRule type="cellIs" priority="3" dxfId="21" operator="greaterThan" stopIfTrue="1">
      <formula>0</formula>
    </cfRule>
  </conditionalFormatting>
  <conditionalFormatting sqref="R8">
    <cfRule type="cellIs" priority="1" dxfId="22" operator="equal" stopIfTrue="1">
      <formula>"Reliquat pour le club"</formula>
    </cfRule>
    <cfRule type="cellIs" priority="2" dxfId="23" operator="equal" stopIfTrue="1">
      <formula>"A charge du club"</formula>
    </cfRule>
  </conditionalFormatting>
  <dataValidations count="2">
    <dataValidation type="whole" operator="lessThanOrEqual" allowBlank="1" showInputMessage="1" showErrorMessage="1" errorTitle="Engagements en espèces." error="Cette valeur doit être égale ou inférieure au total des engagements payants." sqref="E14">
      <formula1>E9</formula1>
    </dataValidation>
    <dataValidation type="whole" operator="greaterThanOrEqual" allowBlank="1" showInputMessage="1" showErrorMessage="1" errorTitle="Total engagements payants" error="Cette valeur doit ètre égale ou supérieure aux &quot;Engagegements en espèces&quot;" sqref="E9">
      <formula1>E14</formula1>
    </dataValidation>
  </dataValidations>
  <printOptions horizontalCentered="1"/>
  <pageMargins left="0.15748031496062992" right="0.1968503937007874" top="0.3937007874015748" bottom="0.3937007874015748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Utilisateur Windows</cp:lastModifiedBy>
  <cp:lastPrinted>2020-01-05T10:49:21Z</cp:lastPrinted>
  <dcterms:created xsi:type="dcterms:W3CDTF">2010-02-17T16:51:24Z</dcterms:created>
  <dcterms:modified xsi:type="dcterms:W3CDTF">2020-01-05T10:52:03Z</dcterms:modified>
  <cp:category/>
  <cp:version/>
  <cp:contentType/>
  <cp:contentStatus/>
</cp:coreProperties>
</file>